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0" windowWidth="11295" windowHeight="6495" activeTab="0"/>
  </bookViews>
  <sheets>
    <sheet name="CÁLCULO CHEQUE ESPECIAL" sheetId="1" r:id="rId1"/>
  </sheets>
  <definedNames>
    <definedName name="HTML_CodePage" hidden="1">1252</definedName>
    <definedName name="HTML_Control" localSheetId="0" hidden="1">{"'Plan1'!$A$2:$G$35"}</definedName>
    <definedName name="HTML_Control" hidden="1">{"'Plan1'!$A$2:$G$35"}</definedName>
    <definedName name="HTML_Description" hidden="1">""</definedName>
    <definedName name="HTML_Email" hidden="1">""</definedName>
    <definedName name="HTML_Header" hidden="1">"Plan1"</definedName>
    <definedName name="HTML_LastUpdate" hidden="1">"02/05/02"</definedName>
    <definedName name="HTML_LineAfter" hidden="1">FALSE</definedName>
    <definedName name="HTML_LineBefore" hidden="1">FALSE</definedName>
    <definedName name="HTML_Name" hidden="1">"BENIGNO JUSTO ARES"</definedName>
    <definedName name="HTML_OBDlg2" hidden="1">TRUE</definedName>
    <definedName name="HTML_OBDlg4" hidden="1">TRUE</definedName>
    <definedName name="HTML_OS" hidden="1">0</definedName>
    <definedName name="HTML_PathFile" hidden="1">"C:\Download\Pendências\cheque especial-exemplo.htm"</definedName>
    <definedName name="HTML_Title" hidden="1">"Cheque_especial"</definedName>
  </definedNames>
  <calcPr fullCalcOnLoad="1"/>
</workbook>
</file>

<file path=xl/comments1.xml><?xml version="1.0" encoding="utf-8"?>
<comments xmlns="http://schemas.openxmlformats.org/spreadsheetml/2006/main">
  <authors>
    <author>BENIGNO  ARES</author>
    <author>Cavalcante</author>
  </authors>
  <commentList>
    <comment ref="D11" authorId="0">
      <text>
        <r>
          <rPr>
            <b/>
            <sz val="8"/>
            <rFont val="Tahoma"/>
            <family val="2"/>
          </rPr>
          <t xml:space="preserve">Os débitos e créditos deverão ser lançamentos com valor positivo
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Preencha com todos os dias úteis do mes.</t>
        </r>
        <r>
          <rPr>
            <sz val="8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2"/>
          </rPr>
          <t>Aliquota atual em vigor, 
Maio/04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Os débitos e créditos deverão ser lançamentos com valor positivo
</t>
        </r>
        <r>
          <rPr>
            <sz val="8"/>
            <rFont val="Tahoma"/>
            <family val="2"/>
          </rPr>
          <t xml:space="preserve">
</t>
        </r>
      </text>
    </comment>
    <comment ref="G8" authorId="1">
      <text>
        <r>
          <rPr>
            <b/>
            <sz val="8"/>
            <rFont val="Tahoma"/>
            <family val="0"/>
          </rPr>
          <t>Ao Informar o Mes e Ano as datas da colula B säo inseridas automaticamente.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<sst xmlns="http://schemas.openxmlformats.org/spreadsheetml/2006/main" count="21" uniqueCount="21">
  <si>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CONTA CORRENTE</t>
  </si>
  <si>
    <t>CHEQUE ESPECIAL</t>
  </si>
  <si>
    <t>Alíquota mensal de IOC</t>
  </si>
  <si>
    <t>Limite Utilizado</t>
  </si>
  <si>
    <t>Limite disponível</t>
  </si>
  <si>
    <t>PREMISSAS</t>
  </si>
  <si>
    <r>
      <t>Data (</t>
    </r>
    <r>
      <rPr>
        <b/>
        <sz val="10"/>
        <rFont val="Arial"/>
        <family val="2"/>
      </rPr>
      <t>dias úteis</t>
    </r>
    <r>
      <rPr>
        <sz val="10"/>
        <rFont val="Arial"/>
        <family val="0"/>
      </rPr>
      <t>)</t>
    </r>
  </si>
  <si>
    <t>Valor do Limite Cheque Especial</t>
  </si>
  <si>
    <r>
      <t>Taxa de juros Ch. Especial  (</t>
    </r>
    <r>
      <rPr>
        <b/>
        <sz val="12"/>
        <rFont val="Arial"/>
        <family val="2"/>
      </rPr>
      <t xml:space="preserve">% a.m.) </t>
    </r>
  </si>
  <si>
    <t>Valor do Juros Cheque Especial</t>
  </si>
  <si>
    <t>Débito</t>
  </si>
  <si>
    <t>Crédito</t>
  </si>
  <si>
    <t>Saldo da Conta Corrente</t>
  </si>
  <si>
    <t>Total dos encargos a pagar</t>
  </si>
  <si>
    <r>
      <t xml:space="preserve">Valor </t>
    </r>
    <r>
      <rPr>
        <i/>
        <sz val="10"/>
        <rFont val="Arial"/>
        <family val="2"/>
      </rPr>
      <t>IOC (Imposto sobre Oper. de Crédito)</t>
    </r>
  </si>
  <si>
    <r>
      <t xml:space="preserve">Relação de feriados que </t>
    </r>
    <r>
      <rPr>
        <b/>
        <i/>
        <u val="single"/>
        <sz val="10"/>
        <rFont val="Arial"/>
        <family val="2"/>
      </rPr>
      <t>não</t>
    </r>
    <r>
      <rPr>
        <b/>
        <sz val="10"/>
        <rFont val="Arial"/>
        <family val="2"/>
      </rPr>
      <t xml:space="preserve"> são sábado nem domingo</t>
    </r>
  </si>
  <si>
    <t>Saldo Médio Utilizado no Cheque Especial do Mês</t>
  </si>
  <si>
    <t>Mes</t>
  </si>
  <si>
    <t>Cálculo do Juros do Cheque Especial</t>
  </si>
  <si>
    <t>Mes do Cálculo  (Informe o mês e ano)</t>
  </si>
  <si>
    <t>Cálculo dos encargos a serem pagos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</si>
</sst>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\-mmm"/>
    <numFmt numFmtId="171" formatCode="0.0%"/>
    <numFmt numFmtId="172" formatCode="0.000%"/>
    <numFmt numFmtId="173" formatCode="0.0"/>
    <numFmt numFmtId="174" formatCode="0.0000%"/>
    <numFmt numFmtId="175" formatCode="_(* #,##0_);_(* \(#,##0\);_(* &quot;-&quot;??_);_(@_)"/>
    <numFmt numFmtId="176" formatCode="dd\-mmm\-\y\y_)"/>
    <numFmt numFmtId="177" formatCode="dd/mm/yyyy"/>
    <numFmt numFmtId="178" formatCode="mmm/yyyy"/>
    <numFmt numFmtId="179" formatCode="[$-416]dddd\,\ d&quot; de &quot;mmmm&quot; de &quot;yyyy"/>
    <numFmt numFmtId="180" formatCode="dd/mm/yy;@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Helv"/>
      <family val="0"/>
    </font>
    <font>
      <b/>
      <sz val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i/>
      <sz val="10"/>
      <name val="Arial"/>
      <family val="2"/>
    </font>
    <font>
      <sz val="8"/>
      <name val="Tahoma"/>
      <family val="2"/>
    </font>
    <font>
      <sz val="9"/>
      <name val="Arial"/>
      <family val="0"/>
    </font>
    <font>
      <b/>
      <i/>
      <sz val="9"/>
      <color indexed="10"/>
      <name val="Arial"/>
      <family val="0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75" fontId="5" fillId="2" borderId="0" xfId="20" applyNumberFormat="1" applyFont="1" applyFill="1" applyAlignment="1" applyProtection="1">
      <alignment horizontal="left"/>
      <protection hidden="1"/>
    </xf>
    <xf numFmtId="0" fontId="9" fillId="0" borderId="0" xfId="0" applyFont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75" fontId="4" fillId="0" borderId="1" xfId="20" applyNumberFormat="1" applyFont="1" applyBorder="1" applyAlignment="1" applyProtection="1">
      <alignment horizontal="center"/>
      <protection hidden="1"/>
    </xf>
    <xf numFmtId="40" fontId="0" fillId="0" borderId="2" xfId="0" applyNumberFormat="1" applyFill="1" applyBorder="1" applyAlignment="1" applyProtection="1">
      <alignment horizontal="center"/>
      <protection hidden="1"/>
    </xf>
    <xf numFmtId="175" fontId="4" fillId="0" borderId="0" xfId="20" applyNumberFormat="1" applyFont="1" applyBorder="1" applyAlignment="1" applyProtection="1">
      <alignment horizontal="center"/>
      <protection hidden="1"/>
    </xf>
    <xf numFmtId="175" fontId="4" fillId="0" borderId="3" xfId="20" applyNumberFormat="1" applyFont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Alignment="1" applyProtection="1">
      <alignment/>
      <protection hidden="1"/>
    </xf>
    <xf numFmtId="180" fontId="0" fillId="2" borderId="0" xfId="0" applyNumberFormat="1" applyFill="1" applyAlignment="1" applyProtection="1">
      <alignment/>
      <protection hidden="1"/>
    </xf>
    <xf numFmtId="180" fontId="0" fillId="2" borderId="4" xfId="0" applyNumberFormat="1" applyFill="1" applyBorder="1" applyAlignment="1" applyProtection="1">
      <alignment horizontal="center"/>
      <protection hidden="1"/>
    </xf>
    <xf numFmtId="180" fontId="0" fillId="2" borderId="5" xfId="0" applyNumberFormat="1" applyFill="1" applyBorder="1" applyAlignment="1" applyProtection="1">
      <alignment horizontal="center"/>
      <protection hidden="1"/>
    </xf>
    <xf numFmtId="180" fontId="0" fillId="2" borderId="0" xfId="0" applyNumberFormat="1" applyFill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horizontal="center" vertical="center" wrapText="1"/>
      <protection hidden="1"/>
    </xf>
    <xf numFmtId="40" fontId="0" fillId="2" borderId="8" xfId="0" applyNumberFormat="1" applyFill="1" applyBorder="1" applyAlignment="1" applyProtection="1">
      <alignment horizontal="center"/>
      <protection hidden="1"/>
    </xf>
    <xf numFmtId="40" fontId="0" fillId="2" borderId="9" xfId="0" applyNumberFormat="1" applyFill="1" applyBorder="1" applyAlignment="1" applyProtection="1">
      <alignment horizontal="center"/>
      <protection hidden="1"/>
    </xf>
    <xf numFmtId="40" fontId="0" fillId="2" borderId="10" xfId="0" applyNumberFormat="1" applyFill="1" applyBorder="1" applyAlignment="1" applyProtection="1">
      <alignment horizontal="center"/>
      <protection hidden="1"/>
    </xf>
    <xf numFmtId="40" fontId="1" fillId="2" borderId="11" xfId="0" applyNumberFormat="1" applyFont="1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180" fontId="0" fillId="0" borderId="6" xfId="0" applyNumberFormat="1" applyFill="1" applyBorder="1" applyAlignment="1" applyProtection="1">
      <alignment/>
      <protection locked="0"/>
    </xf>
    <xf numFmtId="180" fontId="0" fillId="0" borderId="13" xfId="0" applyNumberFormat="1" applyFill="1" applyBorder="1" applyAlignment="1" applyProtection="1">
      <alignment/>
      <protection locked="0"/>
    </xf>
    <xf numFmtId="180" fontId="0" fillId="0" borderId="14" xfId="0" applyNumberFormat="1" applyFill="1" applyBorder="1" applyAlignment="1" applyProtection="1">
      <alignment/>
      <protection locked="0"/>
    </xf>
    <xf numFmtId="180" fontId="0" fillId="0" borderId="15" xfId="0" applyNumberFormat="1" applyFill="1" applyBorder="1" applyAlignment="1" applyProtection="1">
      <alignment/>
      <protection locked="0"/>
    </xf>
    <xf numFmtId="40" fontId="0" fillId="2" borderId="12" xfId="0" applyNumberFormat="1" applyFill="1" applyBorder="1" applyAlignment="1" applyProtection="1">
      <alignment horizontal="center"/>
      <protection hidden="1"/>
    </xf>
    <xf numFmtId="180" fontId="0" fillId="0" borderId="16" xfId="0" applyNumberFormat="1" applyFill="1" applyBorder="1" applyAlignment="1" applyProtection="1">
      <alignment/>
      <protection locked="0"/>
    </xf>
    <xf numFmtId="175" fontId="4" fillId="0" borderId="4" xfId="20" applyNumberFormat="1" applyFont="1" applyBorder="1" applyAlignment="1" applyProtection="1">
      <alignment horizontal="center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2" borderId="20" xfId="0" applyFill="1" applyBorder="1" applyAlignment="1" applyProtection="1">
      <alignment horizontal="center" vertical="center" wrapText="1"/>
      <protection hidden="1"/>
    </xf>
    <xf numFmtId="0" fontId="0" fillId="2" borderId="21" xfId="0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4" borderId="22" xfId="0" applyFont="1" applyFill="1" applyBorder="1" applyAlignment="1" applyProtection="1">
      <alignment horizontal="center" vertical="center"/>
      <protection hidden="1"/>
    </xf>
    <xf numFmtId="0" fontId="1" fillId="4" borderId="23" xfId="0" applyFont="1" applyFill="1" applyBorder="1" applyAlignment="1" applyProtection="1">
      <alignment horizontal="center" vertical="center"/>
      <protection hidden="1"/>
    </xf>
    <xf numFmtId="0" fontId="1" fillId="4" borderId="24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/>
      <protection hidden="1"/>
    </xf>
    <xf numFmtId="0" fontId="1" fillId="2" borderId="13" xfId="0" applyFont="1" applyFill="1" applyBorder="1" applyAlignment="1" applyProtection="1">
      <alignment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172" fontId="1" fillId="5" borderId="2" xfId="19" applyNumberFormat="1" applyFont="1" applyFill="1" applyBorder="1" applyAlignment="1" applyProtection="1">
      <alignment horizontal="center"/>
      <protection locked="0"/>
    </xf>
    <xf numFmtId="10" fontId="1" fillId="5" borderId="26" xfId="19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/>
      <protection hidden="1"/>
    </xf>
    <xf numFmtId="0" fontId="0" fillId="2" borderId="28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26" xfId="0" applyFill="1" applyBorder="1" applyAlignment="1" applyProtection="1">
      <alignment/>
      <protection hidden="1"/>
    </xf>
    <xf numFmtId="0" fontId="1" fillId="2" borderId="29" xfId="0" applyFont="1" applyFill="1" applyBorder="1" applyAlignment="1" applyProtection="1">
      <alignment/>
      <protection hidden="1"/>
    </xf>
    <xf numFmtId="0" fontId="1" fillId="2" borderId="30" xfId="0" applyFont="1" applyFill="1" applyBorder="1" applyAlignment="1" applyProtection="1">
      <alignment/>
      <protection hidden="1"/>
    </xf>
    <xf numFmtId="0" fontId="1" fillId="2" borderId="31" xfId="0" applyFont="1" applyFill="1" applyBorder="1" applyAlignment="1" applyProtection="1">
      <alignment/>
      <protection hidden="1"/>
    </xf>
    <xf numFmtId="0" fontId="1" fillId="3" borderId="29" xfId="0" applyFont="1" applyFill="1" applyBorder="1" applyAlignment="1" applyProtection="1">
      <alignment horizontal="center" vertical="center"/>
      <protection hidden="1"/>
    </xf>
    <xf numFmtId="0" fontId="1" fillId="3" borderId="30" xfId="0" applyFont="1" applyFill="1" applyBorder="1" applyAlignment="1" applyProtection="1">
      <alignment horizontal="center" vertical="center"/>
      <protection hidden="1"/>
    </xf>
    <xf numFmtId="0" fontId="1" fillId="3" borderId="30" xfId="0" applyFont="1" applyFill="1" applyBorder="1" applyAlignment="1" applyProtection="1">
      <alignment/>
      <protection hidden="1"/>
    </xf>
    <xf numFmtId="0" fontId="1" fillId="3" borderId="32" xfId="0" applyFont="1" applyFill="1" applyBorder="1" applyAlignment="1" applyProtection="1">
      <alignment/>
      <protection hidden="1"/>
    </xf>
    <xf numFmtId="10" fontId="0" fillId="5" borderId="33" xfId="19" applyNumberFormat="1" applyFill="1" applyBorder="1" applyAlignment="1" applyProtection="1">
      <alignment/>
      <protection locked="0"/>
    </xf>
    <xf numFmtId="172" fontId="0" fillId="5" borderId="34" xfId="19" applyNumberFormat="1" applyFill="1" applyBorder="1" applyAlignment="1" applyProtection="1">
      <alignment/>
      <protection locked="0"/>
    </xf>
    <xf numFmtId="0" fontId="1" fillId="2" borderId="18" xfId="0" applyFont="1" applyFill="1" applyBorder="1" applyAlignment="1" applyProtection="1">
      <alignment/>
      <protection hidden="1"/>
    </xf>
    <xf numFmtId="0" fontId="1" fillId="2" borderId="19" xfId="0" applyFont="1" applyFill="1" applyBorder="1" applyAlignment="1" applyProtection="1">
      <alignment/>
      <protection hidden="1"/>
    </xf>
    <xf numFmtId="17" fontId="1" fillId="5" borderId="31" xfId="0" applyNumberFormat="1" applyFont="1" applyFill="1" applyBorder="1" applyAlignment="1" applyProtection="1">
      <alignment horizontal="center"/>
      <protection hidden="1"/>
    </xf>
    <xf numFmtId="17" fontId="1" fillId="5" borderId="27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40" fontId="0" fillId="6" borderId="10" xfId="0" applyNumberFormat="1" applyFill="1" applyBorder="1" applyAlignment="1" applyProtection="1">
      <alignment horizontal="center"/>
      <protection hidden="1"/>
    </xf>
    <xf numFmtId="40" fontId="0" fillId="6" borderId="35" xfId="0" applyNumberFormat="1" applyFill="1" applyBorder="1" applyAlignment="1" applyProtection="1">
      <alignment horizontal="center"/>
      <protection hidden="1"/>
    </xf>
    <xf numFmtId="40" fontId="0" fillId="5" borderId="5" xfId="0" applyNumberFormat="1" applyFill="1" applyBorder="1" applyAlignment="1" applyProtection="1">
      <alignment horizontal="center"/>
      <protection locked="0"/>
    </xf>
    <xf numFmtId="40" fontId="0" fillId="5" borderId="26" xfId="0" applyNumberFormat="1" applyFill="1" applyBorder="1" applyAlignment="1" applyProtection="1">
      <alignment horizontal="center"/>
      <protection locked="0"/>
    </xf>
    <xf numFmtId="40" fontId="0" fillId="5" borderId="36" xfId="0" applyNumberFormat="1" applyFill="1" applyBorder="1" applyAlignment="1" applyProtection="1">
      <alignment horizontal="center"/>
      <protection locked="0"/>
    </xf>
    <xf numFmtId="40" fontId="0" fillId="5" borderId="2" xfId="0" applyNumberFormat="1" applyFill="1" applyBorder="1" applyAlignment="1" applyProtection="1">
      <alignment horizontal="center"/>
      <protection locked="0"/>
    </xf>
    <xf numFmtId="40" fontId="0" fillId="0" borderId="14" xfId="0" applyNumberFormat="1" applyFill="1" applyBorder="1" applyAlignment="1" applyProtection="1">
      <alignment horizontal="center"/>
      <protection hidden="1"/>
    </xf>
    <xf numFmtId="43" fontId="0" fillId="0" borderId="34" xfId="0" applyNumberFormat="1" applyFill="1" applyBorder="1" applyAlignment="1" applyProtection="1">
      <alignment/>
      <protection hidden="1"/>
    </xf>
    <xf numFmtId="40" fontId="0" fillId="0" borderId="28" xfId="0" applyNumberFormat="1" applyFill="1" applyBorder="1" applyAlignment="1" applyProtection="1">
      <alignment horizontal="center"/>
      <protection hidden="1"/>
    </xf>
    <xf numFmtId="43" fontId="0" fillId="0" borderId="7" xfId="0" applyNumberFormat="1" applyFill="1" applyBorder="1" applyAlignment="1" applyProtection="1">
      <alignment/>
      <protection hidden="1"/>
    </xf>
    <xf numFmtId="40" fontId="0" fillId="0" borderId="26" xfId="0" applyNumberFormat="1" applyFill="1" applyBorder="1" applyAlignment="1" applyProtection="1">
      <alignment horizontal="center"/>
      <protection hidden="1"/>
    </xf>
    <xf numFmtId="43" fontId="0" fillId="0" borderId="33" xfId="0" applyNumberFormat="1" applyFill="1" applyBorder="1" applyAlignment="1" applyProtection="1">
      <alignment/>
      <protection hidden="1"/>
    </xf>
    <xf numFmtId="40" fontId="0" fillId="0" borderId="5" xfId="0" applyNumberFormat="1" applyFill="1" applyBorder="1" applyAlignment="1" applyProtection="1">
      <alignment horizontal="center"/>
      <protection hidden="1"/>
    </xf>
    <xf numFmtId="43" fontId="0" fillId="0" borderId="37" xfId="0" applyNumberFormat="1" applyFill="1" applyBorder="1" applyAlignment="1" applyProtection="1">
      <alignment/>
      <protection hidden="1"/>
    </xf>
    <xf numFmtId="40" fontId="0" fillId="5" borderId="38" xfId="0" applyNumberFormat="1" applyFill="1" applyBorder="1" applyAlignment="1" applyProtection="1">
      <alignment horizontal="center"/>
      <protection locked="0"/>
    </xf>
    <xf numFmtId="39" fontId="1" fillId="5" borderId="26" xfId="20" applyNumberFormat="1" applyFont="1" applyFill="1" applyBorder="1" applyAlignment="1" applyProtection="1">
      <alignment horizontal="center"/>
      <protection locked="0"/>
    </xf>
    <xf numFmtId="39" fontId="0" fillId="5" borderId="33" xfId="20" applyNumberFormat="1" applyFill="1" applyBorder="1" applyAlignment="1" applyProtection="1">
      <alignment/>
      <protection locked="0"/>
    </xf>
    <xf numFmtId="40" fontId="1" fillId="7" borderId="28" xfId="0" applyNumberFormat="1" applyFont="1" applyFill="1" applyBorder="1" applyAlignment="1" applyProtection="1">
      <alignment horizontal="right"/>
      <protection hidden="1"/>
    </xf>
    <xf numFmtId="0" fontId="0" fillId="7" borderId="7" xfId="0" applyFont="1" applyFill="1" applyBorder="1" applyAlignment="1" applyProtection="1">
      <alignment horizontal="right"/>
      <protection hidden="1"/>
    </xf>
    <xf numFmtId="40" fontId="1" fillId="7" borderId="26" xfId="0" applyNumberFormat="1" applyFont="1" applyFill="1" applyBorder="1" applyAlignment="1" applyProtection="1">
      <alignment horizontal="right"/>
      <protection hidden="1"/>
    </xf>
    <xf numFmtId="0" fontId="0" fillId="7" borderId="33" xfId="0" applyFont="1" applyFill="1" applyBorder="1" applyAlignment="1" applyProtection="1">
      <alignment horizontal="right"/>
      <protection hidden="1"/>
    </xf>
    <xf numFmtId="40" fontId="1" fillId="7" borderId="2" xfId="0" applyNumberFormat="1" applyFont="1" applyFill="1" applyBorder="1" applyAlignment="1" applyProtection="1">
      <alignment horizontal="right"/>
      <protection hidden="1"/>
    </xf>
    <xf numFmtId="0" fontId="1" fillId="7" borderId="34" xfId="0" applyFont="1" applyFill="1" applyBorder="1" applyAlignment="1" applyProtection="1">
      <alignment horizontal="right"/>
      <protection hidden="1"/>
    </xf>
    <xf numFmtId="0" fontId="9" fillId="2" borderId="18" xfId="0" applyFont="1" applyFill="1" applyBorder="1" applyAlignment="1" applyProtection="1">
      <alignment horizontal="right"/>
      <protection hidden="1"/>
    </xf>
    <xf numFmtId="0" fontId="9" fillId="2" borderId="27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 patternType="solid"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2</xdr:row>
      <xdr:rowOff>19050</xdr:rowOff>
    </xdr:from>
    <xdr:to>
      <xdr:col>12</xdr:col>
      <xdr:colOff>152400</xdr:colOff>
      <xdr:row>5</xdr:row>
      <xdr:rowOff>66675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724525" y="314325"/>
          <a:ext cx="2762250" cy="581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Obs: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Os encargos são calculados sobre o saldo médio devedor. (Saldo médio dos dias úteis)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="90" zoomScaleNormal="90" workbookViewId="0" topLeftCell="A1">
      <selection activeCell="J21" sqref="J21"/>
    </sheetView>
  </sheetViews>
  <sheetFormatPr defaultColWidth="9.140625" defaultRowHeight="12.75"/>
  <cols>
    <col min="1" max="1" width="2.421875" style="0" customWidth="1"/>
    <col min="2" max="2" width="10.7109375" style="0" customWidth="1"/>
    <col min="3" max="3" width="5.57421875" style="0" customWidth="1"/>
    <col min="4" max="6" width="10.7109375" style="0" customWidth="1"/>
    <col min="7" max="7" width="11.57421875" style="0" customWidth="1"/>
    <col min="8" max="8" width="13.421875" style="0" customWidth="1"/>
    <col min="9" max="9" width="2.7109375" style="0" customWidth="1"/>
    <col min="10" max="10" width="24.57421875" style="0" customWidth="1"/>
    <col min="11" max="11" width="2.28125" style="0" customWidth="1"/>
    <col min="12" max="12" width="19.57421875" style="0" customWidth="1"/>
    <col min="14" max="14" width="15.140625" style="0" customWidth="1"/>
  </cols>
  <sheetData>
    <row r="1" spans="1:12" ht="6.75" customHeight="1" thickBot="1">
      <c r="A1" s="1"/>
      <c r="B1" s="39"/>
      <c r="C1" s="39"/>
      <c r="D1" s="39"/>
      <c r="E1" s="39"/>
      <c r="F1" s="39"/>
      <c r="G1" s="39"/>
      <c r="H1" s="39"/>
      <c r="I1" s="1"/>
      <c r="J1" s="1"/>
      <c r="K1" s="1"/>
      <c r="L1" s="1"/>
    </row>
    <row r="2" spans="1:14" ht="16.5" thickBot="1">
      <c r="A2" s="1"/>
      <c r="B2" s="48" t="s">
        <v>18</v>
      </c>
      <c r="C2" s="49"/>
      <c r="D2" s="49"/>
      <c r="E2" s="49"/>
      <c r="F2" s="49"/>
      <c r="G2" s="49"/>
      <c r="H2" s="50"/>
      <c r="I2" s="1"/>
      <c r="J2" s="1"/>
      <c r="K2" s="1"/>
      <c r="L2" s="1"/>
      <c r="N2" s="4"/>
    </row>
    <row r="3" spans="1:14" ht="10.5" customHeight="1" thickBot="1">
      <c r="A3" s="1"/>
      <c r="B3" s="5"/>
      <c r="C3" s="5"/>
      <c r="D3" s="5"/>
      <c r="E3" s="5"/>
      <c r="F3" s="5"/>
      <c r="G3" s="5"/>
      <c r="H3" s="5"/>
      <c r="I3" s="1"/>
      <c r="J3" s="1"/>
      <c r="K3" s="1"/>
      <c r="L3" s="1"/>
      <c r="N3" s="4"/>
    </row>
    <row r="4" spans="1:12" ht="17.25" customHeight="1">
      <c r="A4" s="1"/>
      <c r="B4" s="40" t="s">
        <v>5</v>
      </c>
      <c r="C4" s="41"/>
      <c r="D4" s="41"/>
      <c r="E4" s="41"/>
      <c r="F4" s="41"/>
      <c r="G4" s="41"/>
      <c r="H4" s="42"/>
      <c r="I4" s="1"/>
      <c r="J4" s="1"/>
      <c r="K4" s="1"/>
      <c r="L4" s="1"/>
    </row>
    <row r="5" spans="1:12" ht="14.25" customHeight="1">
      <c r="A5" s="1"/>
      <c r="B5" s="46" t="s">
        <v>7</v>
      </c>
      <c r="C5" s="47"/>
      <c r="D5" s="47"/>
      <c r="E5" s="47"/>
      <c r="F5" s="47"/>
      <c r="G5" s="86">
        <v>1000</v>
      </c>
      <c r="H5" s="87"/>
      <c r="I5" s="1"/>
      <c r="J5" s="2" t="str">
        <f>IF(G5&lt;0," &lt;= Corrija: o Limite é positivo",IF(COUNTBLANK(G5)=1," &lt;=  Informe o Valor"," "))</f>
        <v> </v>
      </c>
      <c r="K5" s="1"/>
      <c r="L5" s="1"/>
    </row>
    <row r="6" spans="1:12" ht="15.75">
      <c r="A6" s="1"/>
      <c r="B6" s="46" t="s">
        <v>8</v>
      </c>
      <c r="C6" s="47"/>
      <c r="D6" s="47"/>
      <c r="E6" s="47"/>
      <c r="F6" s="47"/>
      <c r="G6" s="52">
        <v>0.07</v>
      </c>
      <c r="H6" s="64"/>
      <c r="I6" s="1"/>
      <c r="J6" s="2" t="str">
        <f>IF(G6&lt;0," &lt;= Corrija: a Taxa é positiva",IF(COUNTBLANK(G6)=1," &lt;=  Informe a Taxa"," "))</f>
        <v> </v>
      </c>
      <c r="K6" s="1"/>
      <c r="L6" s="1"/>
    </row>
    <row r="7" spans="1:12" ht="13.5" customHeight="1" thickBot="1">
      <c r="A7" s="1"/>
      <c r="B7" s="35" t="s">
        <v>2</v>
      </c>
      <c r="C7" s="36"/>
      <c r="D7" s="36"/>
      <c r="E7" s="36"/>
      <c r="F7" s="36"/>
      <c r="G7" s="51">
        <v>0.00125</v>
      </c>
      <c r="H7" s="65"/>
      <c r="I7" s="1"/>
      <c r="J7" s="1"/>
      <c r="K7" s="1"/>
      <c r="L7" s="1"/>
    </row>
    <row r="8" spans="1:12" ht="15" customHeight="1" thickBot="1">
      <c r="A8" s="1"/>
      <c r="B8" s="66" t="s">
        <v>19</v>
      </c>
      <c r="C8" s="67"/>
      <c r="D8" s="67"/>
      <c r="E8" s="67"/>
      <c r="F8" s="67"/>
      <c r="G8" s="68">
        <v>38018</v>
      </c>
      <c r="H8" s="69"/>
      <c r="I8" s="1"/>
      <c r="J8" s="1"/>
      <c r="K8" s="1"/>
      <c r="L8" s="1"/>
    </row>
    <row r="9" ht="13.5" thickBot="1"/>
    <row r="10" spans="1:12" ht="15.75" customHeight="1" thickBot="1">
      <c r="A10" s="1"/>
      <c r="B10" s="60" t="s">
        <v>0</v>
      </c>
      <c r="C10" s="61"/>
      <c r="D10" s="62"/>
      <c r="E10" s="62"/>
      <c r="F10" s="63"/>
      <c r="G10" s="43" t="s">
        <v>1</v>
      </c>
      <c r="H10" s="44"/>
      <c r="I10" s="1"/>
      <c r="J10" s="10"/>
      <c r="K10" s="10"/>
      <c r="L10" s="1"/>
    </row>
    <row r="11" spans="1:12" ht="38.25">
      <c r="A11" s="1"/>
      <c r="B11" s="37" t="s">
        <v>6</v>
      </c>
      <c r="C11" s="38"/>
      <c r="D11" s="70" t="s">
        <v>10</v>
      </c>
      <c r="E11" s="70" t="s">
        <v>11</v>
      </c>
      <c r="F11" s="23" t="s">
        <v>12</v>
      </c>
      <c r="G11" s="17" t="s">
        <v>3</v>
      </c>
      <c r="H11" s="18" t="s">
        <v>4</v>
      </c>
      <c r="I11" s="1"/>
      <c r="K11" s="10"/>
      <c r="L11" s="31" t="s">
        <v>15</v>
      </c>
    </row>
    <row r="12" spans="1:12" ht="13.5" thickBot="1">
      <c r="A12" s="3"/>
      <c r="B12" s="26">
        <f>IF(G8="","",_XLL.DIATRABALHO(G8,-1,$L$13:$L$30))</f>
        <v>38016</v>
      </c>
      <c r="C12" s="6" t="str">
        <f>IF(B12="","",TEXT(B12,"DDD"))</f>
        <v>sex</v>
      </c>
      <c r="D12" s="71"/>
      <c r="E12" s="72"/>
      <c r="F12" s="85"/>
      <c r="G12" s="77">
        <f>IF(B12="","",IF(F12&gt;=0,0,F12))</f>
        <v>0</v>
      </c>
      <c r="H12" s="78">
        <f>IF(B12="","",$G$5+G12)</f>
        <v>1000</v>
      </c>
      <c r="I12" s="1"/>
      <c r="J12" s="11" t="str">
        <f>IF(F12="","Informe o saldo anterior","")</f>
        <v>Informe o saldo anterior</v>
      </c>
      <c r="K12" s="10"/>
      <c r="L12" s="32"/>
    </row>
    <row r="13" spans="1:12" ht="12.75">
      <c r="A13" s="3"/>
      <c r="B13" s="24">
        <f>IF(B12="","",IF(MONTH(_XLL.DIATRABALHO(B12,1,$L$13:$L$30))&gt;MONTH($G$8),"",_XLL.DIATRABALHO(B12,1,$L$13:$L$30)))</f>
        <v>38019</v>
      </c>
      <c r="C13" s="9" t="str">
        <f aca="true" t="shared" si="0" ref="C13:C37">IF(B13="","",TEXT(B13,"DDD"))</f>
        <v>seg</v>
      </c>
      <c r="D13" s="73"/>
      <c r="E13" s="73"/>
      <c r="F13" s="19">
        <f>F12-D13+E13</f>
        <v>0</v>
      </c>
      <c r="G13" s="79">
        <f aca="true" t="shared" si="1" ref="G13:G36">IF(B13="","",IF(F13&gt;=0,0,F13))</f>
        <v>0</v>
      </c>
      <c r="H13" s="80">
        <f aca="true" t="shared" si="2" ref="H13:H36">IF(B13="","",$G$5+G13)</f>
        <v>1000</v>
      </c>
      <c r="I13" s="1"/>
      <c r="J13" s="12"/>
      <c r="K13" s="10"/>
      <c r="L13" s="14">
        <v>37987</v>
      </c>
    </row>
    <row r="14" spans="1:12" ht="12.75">
      <c r="A14" s="3"/>
      <c r="B14" s="25">
        <f>IF(B13="","",IF(MONTH(_XLL.DIATRABALHO(B13,1,$L$13:$L$30))&gt;MONTH($G$8),"",_XLL.DIATRABALHO(B13,1,$L$13:$L$30)))</f>
        <v>38020</v>
      </c>
      <c r="C14" s="8" t="str">
        <f t="shared" si="0"/>
        <v>ter</v>
      </c>
      <c r="D14" s="74"/>
      <c r="E14" s="74"/>
      <c r="F14" s="20">
        <f aca="true" t="shared" si="3" ref="F14:F37">F13-D14+E14</f>
        <v>0</v>
      </c>
      <c r="G14" s="81">
        <f t="shared" si="1"/>
        <v>0</v>
      </c>
      <c r="H14" s="82">
        <f t="shared" si="2"/>
        <v>1000</v>
      </c>
      <c r="I14" s="1"/>
      <c r="J14" s="12"/>
      <c r="K14" s="10"/>
      <c r="L14" s="14">
        <v>38040</v>
      </c>
    </row>
    <row r="15" spans="1:12" ht="12.75">
      <c r="A15" s="3"/>
      <c r="B15" s="25">
        <f>IF(B14="","",IF(MONTH(_XLL.DIATRABALHO(B14,1,$L$13:$L$30))&gt;MONTH($G$8),"",_XLL.DIATRABALHO(B14,1,$L$13:$L$30)))</f>
        <v>38021</v>
      </c>
      <c r="C15" s="8" t="str">
        <f t="shared" si="0"/>
        <v>qua</v>
      </c>
      <c r="D15" s="74"/>
      <c r="E15" s="74"/>
      <c r="F15" s="20">
        <f t="shared" si="3"/>
        <v>0</v>
      </c>
      <c r="G15" s="81">
        <f t="shared" si="1"/>
        <v>0</v>
      </c>
      <c r="H15" s="82">
        <f t="shared" si="2"/>
        <v>1000</v>
      </c>
      <c r="I15" s="1"/>
      <c r="J15" s="12"/>
      <c r="K15" s="10"/>
      <c r="L15" s="14">
        <v>38041</v>
      </c>
    </row>
    <row r="16" spans="1:12" ht="12.75">
      <c r="A16" s="3"/>
      <c r="B16" s="25">
        <f>IF(B15="","",IF(MONTH(_XLL.DIATRABALHO(B15,1,$L$13:$L$30))&gt;MONTH($G$8),"",_XLL.DIATRABALHO(B15,1,$L$13:$L$30)))</f>
        <v>38022</v>
      </c>
      <c r="C16" s="8" t="str">
        <f t="shared" si="0"/>
        <v>qui</v>
      </c>
      <c r="D16" s="74"/>
      <c r="E16" s="74"/>
      <c r="F16" s="20">
        <f t="shared" si="3"/>
        <v>0</v>
      </c>
      <c r="G16" s="81">
        <f t="shared" si="1"/>
        <v>0</v>
      </c>
      <c r="H16" s="82">
        <f t="shared" si="2"/>
        <v>1000</v>
      </c>
      <c r="I16" s="1"/>
      <c r="J16" s="12"/>
      <c r="K16" s="10"/>
      <c r="L16" s="14">
        <v>38098</v>
      </c>
    </row>
    <row r="17" spans="1:12" ht="12.75">
      <c r="A17" s="3"/>
      <c r="B17" s="25">
        <f>IF(B16="","",IF(MONTH(_XLL.DIATRABALHO(B16,1,$L$13:$L$30))&gt;MONTH($G$8),"",_XLL.DIATRABALHO(B16,1,$L$13:$L$30)))</f>
        <v>38023</v>
      </c>
      <c r="C17" s="8" t="str">
        <f t="shared" si="0"/>
        <v>sex</v>
      </c>
      <c r="D17" s="74"/>
      <c r="E17" s="74"/>
      <c r="F17" s="20">
        <f t="shared" si="3"/>
        <v>0</v>
      </c>
      <c r="G17" s="81">
        <f t="shared" si="1"/>
        <v>0</v>
      </c>
      <c r="H17" s="82">
        <f t="shared" si="2"/>
        <v>1000</v>
      </c>
      <c r="I17" s="1"/>
      <c r="J17" s="12"/>
      <c r="K17" s="10"/>
      <c r="L17" s="14">
        <v>38108</v>
      </c>
    </row>
    <row r="18" spans="1:12" ht="12.75">
      <c r="A18" s="3"/>
      <c r="B18" s="25">
        <f>IF(B17="","",IF(MONTH(_XLL.DIATRABALHO(B17,1,$L$13:$L$30))&gt;MONTH($G$8),"",_XLL.DIATRABALHO(B17,1,$L$13:$L$30)))</f>
        <v>38026</v>
      </c>
      <c r="C18" s="8" t="str">
        <f t="shared" si="0"/>
        <v>seg</v>
      </c>
      <c r="D18" s="74"/>
      <c r="E18" s="74"/>
      <c r="F18" s="20">
        <f t="shared" si="3"/>
        <v>0</v>
      </c>
      <c r="G18" s="81">
        <f t="shared" si="1"/>
        <v>0</v>
      </c>
      <c r="H18" s="82">
        <f t="shared" si="2"/>
        <v>1000</v>
      </c>
      <c r="I18" s="1"/>
      <c r="J18" s="12"/>
      <c r="K18" s="10"/>
      <c r="L18" s="14">
        <v>38148</v>
      </c>
    </row>
    <row r="19" spans="1:12" ht="12.75">
      <c r="A19" s="3"/>
      <c r="B19" s="25">
        <f>IF(B18="","",IF(MONTH(_XLL.DIATRABALHO(B18,1,$L$13:$L$30))&gt;MONTH($G$8),"",_XLL.DIATRABALHO(B18,1,$L$13:$L$30)))</f>
        <v>38027</v>
      </c>
      <c r="C19" s="8" t="str">
        <f t="shared" si="0"/>
        <v>ter</v>
      </c>
      <c r="D19" s="74"/>
      <c r="E19" s="74"/>
      <c r="F19" s="20">
        <f t="shared" si="3"/>
        <v>0</v>
      </c>
      <c r="G19" s="81">
        <f t="shared" si="1"/>
        <v>0</v>
      </c>
      <c r="H19" s="82">
        <f t="shared" si="2"/>
        <v>1000</v>
      </c>
      <c r="I19" s="1"/>
      <c r="J19" s="12"/>
      <c r="K19" s="10"/>
      <c r="L19" s="14"/>
    </row>
    <row r="20" spans="1:12" ht="12.75">
      <c r="A20" s="3"/>
      <c r="B20" s="25">
        <f>IF(B19="","",IF(MONTH(_XLL.DIATRABALHO(B19,1,$L$13:$L$30))&gt;MONTH($G$8),"",_XLL.DIATRABALHO(B19,1,$L$13:$L$30)))</f>
        <v>38028</v>
      </c>
      <c r="C20" s="8" t="str">
        <f t="shared" si="0"/>
        <v>qua</v>
      </c>
      <c r="D20" s="74"/>
      <c r="E20" s="74"/>
      <c r="F20" s="20">
        <f t="shared" si="3"/>
        <v>0</v>
      </c>
      <c r="G20" s="81">
        <f t="shared" si="1"/>
        <v>0</v>
      </c>
      <c r="H20" s="82">
        <f t="shared" si="2"/>
        <v>1000</v>
      </c>
      <c r="I20" s="1"/>
      <c r="J20" s="12"/>
      <c r="K20" s="10"/>
      <c r="L20" s="14"/>
    </row>
    <row r="21" spans="1:12" ht="12.75">
      <c r="A21" s="3"/>
      <c r="B21" s="25">
        <f>IF(B20="","",IF(MONTH(_XLL.DIATRABALHO(B20,1,$L$13:$L$30))&gt;MONTH($G$8),"",_XLL.DIATRABALHO(B20,1,$L$13:$L$30)))</f>
        <v>38029</v>
      </c>
      <c r="C21" s="8" t="str">
        <f t="shared" si="0"/>
        <v>qui</v>
      </c>
      <c r="D21" s="74"/>
      <c r="E21" s="74"/>
      <c r="F21" s="20">
        <f t="shared" si="3"/>
        <v>0</v>
      </c>
      <c r="G21" s="81">
        <f t="shared" si="1"/>
        <v>0</v>
      </c>
      <c r="H21" s="82">
        <f t="shared" si="2"/>
        <v>1000</v>
      </c>
      <c r="I21" s="1"/>
      <c r="J21" s="12"/>
      <c r="K21" s="10"/>
      <c r="L21" s="14"/>
    </row>
    <row r="22" spans="1:12" ht="12.75">
      <c r="A22" s="3"/>
      <c r="B22" s="25">
        <f>IF(B21="","",IF(MONTH(_XLL.DIATRABALHO(B21,1,$L$13:$L$30))&gt;MONTH($G$8),"",_XLL.DIATRABALHO(B21,1,$L$13:$L$30)))</f>
        <v>38030</v>
      </c>
      <c r="C22" s="8" t="str">
        <f t="shared" si="0"/>
        <v>sex</v>
      </c>
      <c r="D22" s="74"/>
      <c r="E22" s="74"/>
      <c r="F22" s="20">
        <f t="shared" si="3"/>
        <v>0</v>
      </c>
      <c r="G22" s="81">
        <f t="shared" si="1"/>
        <v>0</v>
      </c>
      <c r="H22" s="82">
        <f t="shared" si="2"/>
        <v>1000</v>
      </c>
      <c r="I22" s="1"/>
      <c r="J22" s="12"/>
      <c r="K22" s="10"/>
      <c r="L22" s="14"/>
    </row>
    <row r="23" spans="1:12" ht="12.75">
      <c r="A23" s="3"/>
      <c r="B23" s="25">
        <f>IF(B22="","",IF(MONTH(_XLL.DIATRABALHO(B22,1,$L$13:$L$30))&gt;MONTH($G$8),"",_XLL.DIATRABALHO(B22,1,$L$13:$L$30)))</f>
        <v>38033</v>
      </c>
      <c r="C23" s="8" t="str">
        <f t="shared" si="0"/>
        <v>seg</v>
      </c>
      <c r="D23" s="74"/>
      <c r="E23" s="74"/>
      <c r="F23" s="20">
        <f t="shared" si="3"/>
        <v>0</v>
      </c>
      <c r="G23" s="81">
        <f t="shared" si="1"/>
        <v>0</v>
      </c>
      <c r="H23" s="82">
        <f t="shared" si="2"/>
        <v>1000</v>
      </c>
      <c r="I23" s="1"/>
      <c r="J23" s="12"/>
      <c r="K23" s="10"/>
      <c r="L23" s="14"/>
    </row>
    <row r="24" spans="1:12" ht="12.75">
      <c r="A24" s="3"/>
      <c r="B24" s="25">
        <f>IF(B23="","",IF(MONTH(_XLL.DIATRABALHO(B23,1,$L$13:$L$30))&gt;MONTH($G$8),"",_XLL.DIATRABALHO(B23,1,$L$13:$L$30)))</f>
        <v>38034</v>
      </c>
      <c r="C24" s="8" t="str">
        <f t="shared" si="0"/>
        <v>ter</v>
      </c>
      <c r="D24" s="74"/>
      <c r="E24" s="74"/>
      <c r="F24" s="20">
        <f t="shared" si="3"/>
        <v>0</v>
      </c>
      <c r="G24" s="81">
        <f t="shared" si="1"/>
        <v>0</v>
      </c>
      <c r="H24" s="82">
        <f t="shared" si="2"/>
        <v>1000</v>
      </c>
      <c r="I24" s="1"/>
      <c r="J24" s="12"/>
      <c r="K24" s="10"/>
      <c r="L24" s="14"/>
    </row>
    <row r="25" spans="1:12" ht="12.75">
      <c r="A25" s="3"/>
      <c r="B25" s="25">
        <f>IF(B24="","",IF(MONTH(_XLL.DIATRABALHO(B24,1,$L$13:$L$30))&gt;MONTH($G$8),"",_XLL.DIATRABALHO(B24,1,$L$13:$L$30)))</f>
        <v>38035</v>
      </c>
      <c r="C25" s="8" t="str">
        <f t="shared" si="0"/>
        <v>qua</v>
      </c>
      <c r="D25" s="74"/>
      <c r="E25" s="74"/>
      <c r="F25" s="20">
        <f t="shared" si="3"/>
        <v>0</v>
      </c>
      <c r="G25" s="81">
        <f t="shared" si="1"/>
        <v>0</v>
      </c>
      <c r="H25" s="82">
        <f t="shared" si="2"/>
        <v>1000</v>
      </c>
      <c r="I25" s="1"/>
      <c r="J25" s="12"/>
      <c r="K25" s="10"/>
      <c r="L25" s="14"/>
    </row>
    <row r="26" spans="1:12" ht="12.75">
      <c r="A26" s="3"/>
      <c r="B26" s="25">
        <f>IF(B25="","",IF(MONTH(_XLL.DIATRABALHO(B25,1,$L$13:$L$30))&gt;MONTH($G$8),"",_XLL.DIATRABALHO(B25,1,$L$13:$L$30)))</f>
        <v>38036</v>
      </c>
      <c r="C26" s="8" t="str">
        <f t="shared" si="0"/>
        <v>qui</v>
      </c>
      <c r="D26" s="74"/>
      <c r="E26" s="74"/>
      <c r="F26" s="20">
        <f t="shared" si="3"/>
        <v>0</v>
      </c>
      <c r="G26" s="81">
        <f t="shared" si="1"/>
        <v>0</v>
      </c>
      <c r="H26" s="82">
        <f t="shared" si="2"/>
        <v>1000</v>
      </c>
      <c r="I26" s="1"/>
      <c r="J26" s="12"/>
      <c r="K26" s="10"/>
      <c r="L26" s="14"/>
    </row>
    <row r="27" spans="1:12" ht="12.75">
      <c r="A27" s="3"/>
      <c r="B27" s="25">
        <f>IF(B26="","",IF(MONTH(_XLL.DIATRABALHO(B26,1,$L$13:$L$30))&gt;MONTH($G$8),"",_XLL.DIATRABALHO(B26,1,$L$13:$L$30)))</f>
        <v>38037</v>
      </c>
      <c r="C27" s="8" t="str">
        <f t="shared" si="0"/>
        <v>sex</v>
      </c>
      <c r="D27" s="74"/>
      <c r="E27" s="74"/>
      <c r="F27" s="20">
        <f t="shared" si="3"/>
        <v>0</v>
      </c>
      <c r="G27" s="81">
        <f t="shared" si="1"/>
        <v>0</v>
      </c>
      <c r="H27" s="82">
        <f t="shared" si="2"/>
        <v>1000</v>
      </c>
      <c r="I27" s="1"/>
      <c r="J27" s="12"/>
      <c r="K27" s="10"/>
      <c r="L27" s="14"/>
    </row>
    <row r="28" spans="1:12" ht="12.75">
      <c r="A28" s="3"/>
      <c r="B28" s="25">
        <f>IF(B27="","",IF(MONTH(_XLL.DIATRABALHO(B27,1,$L$13:$L$30))&gt;MONTH($G$8),"",_XLL.DIATRABALHO(B27,1,$L$13:$L$30)))</f>
        <v>38042</v>
      </c>
      <c r="C28" s="8" t="str">
        <f t="shared" si="0"/>
        <v>qua</v>
      </c>
      <c r="D28" s="74"/>
      <c r="E28" s="74"/>
      <c r="F28" s="20">
        <f t="shared" si="3"/>
        <v>0</v>
      </c>
      <c r="G28" s="81">
        <f t="shared" si="1"/>
        <v>0</v>
      </c>
      <c r="H28" s="82">
        <f t="shared" si="2"/>
        <v>1000</v>
      </c>
      <c r="I28" s="1"/>
      <c r="J28" s="12"/>
      <c r="K28" s="10"/>
      <c r="L28" s="14"/>
    </row>
    <row r="29" spans="1:12" ht="12.75">
      <c r="A29" s="3"/>
      <c r="B29" s="25">
        <f>IF(B28="","",IF(MONTH(_XLL.DIATRABALHO(B28,1,$L$13:$L$30))&gt;MONTH($G$8),"",_XLL.DIATRABALHO(B28,1,$L$13:$L$30)))</f>
        <v>38043</v>
      </c>
      <c r="C29" s="8" t="str">
        <f t="shared" si="0"/>
        <v>qui</v>
      </c>
      <c r="D29" s="74"/>
      <c r="E29" s="74"/>
      <c r="F29" s="20">
        <f t="shared" si="3"/>
        <v>0</v>
      </c>
      <c r="G29" s="81">
        <f t="shared" si="1"/>
        <v>0</v>
      </c>
      <c r="H29" s="82">
        <f t="shared" si="2"/>
        <v>1000</v>
      </c>
      <c r="I29" s="1"/>
      <c r="J29" s="12"/>
      <c r="K29" s="10"/>
      <c r="L29" s="14"/>
    </row>
    <row r="30" spans="1:12" ht="12.75">
      <c r="A30" s="3"/>
      <c r="B30" s="25">
        <f>IF(B29="","",IF(MONTH(_XLL.DIATRABALHO(B29,1,$L$13:$L$30))&gt;MONTH($G$8),"",_XLL.DIATRABALHO(B29,1,$L$13:$L$30)))</f>
        <v>38044</v>
      </c>
      <c r="C30" s="8" t="str">
        <f t="shared" si="0"/>
        <v>sex</v>
      </c>
      <c r="D30" s="74"/>
      <c r="E30" s="74"/>
      <c r="F30" s="20">
        <f t="shared" si="3"/>
        <v>0</v>
      </c>
      <c r="G30" s="81">
        <f t="shared" si="1"/>
        <v>0</v>
      </c>
      <c r="H30" s="82">
        <f t="shared" si="2"/>
        <v>1000</v>
      </c>
      <c r="I30" s="1"/>
      <c r="J30" s="12"/>
      <c r="K30" s="10"/>
      <c r="L30" s="15"/>
    </row>
    <row r="31" spans="1:12" ht="12.75">
      <c r="A31" s="3"/>
      <c r="B31" s="25">
        <f>IF(B30="","",IF(MONTH(_XLL.DIATRABALHO(B30,1,$L$13:$L$30))&gt;MONTH($G$8),"",_XLL.DIATRABALHO(B30,1,$L$13:$L$30)))</f>
      </c>
      <c r="C31" s="8">
        <f t="shared" si="0"/>
      </c>
      <c r="D31" s="74"/>
      <c r="E31" s="74"/>
      <c r="F31" s="20">
        <f t="shared" si="3"/>
        <v>0</v>
      </c>
      <c r="G31" s="81">
        <f t="shared" si="1"/>
      </c>
      <c r="H31" s="82">
        <f t="shared" si="2"/>
      </c>
      <c r="I31" s="1"/>
      <c r="J31" s="12"/>
      <c r="K31" s="10"/>
      <c r="L31" s="16"/>
    </row>
    <row r="32" spans="1:12" ht="12.75">
      <c r="A32" s="3"/>
      <c r="B32" s="25">
        <f>IF(B31="","",IF(MONTH(_XLL.DIATRABALHO(B31,1,$L$13:$L$30))&gt;MONTH($G$8),"",_XLL.DIATRABALHO(B31,1,$L$13:$L$30)))</f>
      </c>
      <c r="C32" s="8">
        <f t="shared" si="0"/>
      </c>
      <c r="D32" s="74"/>
      <c r="E32" s="74"/>
      <c r="F32" s="20">
        <f t="shared" si="3"/>
        <v>0</v>
      </c>
      <c r="G32" s="81">
        <f t="shared" si="1"/>
      </c>
      <c r="H32" s="82">
        <f t="shared" si="2"/>
      </c>
      <c r="I32" s="1"/>
      <c r="J32" s="12"/>
      <c r="K32" s="10"/>
      <c r="L32" s="13"/>
    </row>
    <row r="33" spans="1:12" ht="12.75">
      <c r="A33" s="3"/>
      <c r="B33" s="29">
        <f>IF(B32="","",IF(MONTH(_XLL.DIATRABALHO(B32,1,$L$13:$L$30))&gt;MONTH($G$8),"",_XLL.DIATRABALHO(B32,1,$L$13:$L$30)))</f>
      </c>
      <c r="C33" s="30">
        <f t="shared" si="0"/>
      </c>
      <c r="D33" s="75"/>
      <c r="E33" s="74"/>
      <c r="F33" s="20">
        <f t="shared" si="3"/>
        <v>0</v>
      </c>
      <c r="G33" s="81">
        <f t="shared" si="1"/>
      </c>
      <c r="H33" s="82">
        <f t="shared" si="2"/>
      </c>
      <c r="I33" s="1"/>
      <c r="J33" s="12"/>
      <c r="K33" s="10"/>
      <c r="L33" s="13"/>
    </row>
    <row r="34" spans="1:12" ht="12.75">
      <c r="A34" s="3"/>
      <c r="B34" s="27">
        <f>IF(B33="","",IF(MONTH(_XLL.DIATRABALHO(B33,1,$L$13:$L$30))&gt;MONTH($G$8),"",_XLL.DIATRABALHO(B33,1,$L$13:$L$30)))</f>
      </c>
      <c r="C34" s="8">
        <f t="shared" si="0"/>
      </c>
      <c r="D34" s="73"/>
      <c r="E34" s="73"/>
      <c r="F34" s="28">
        <f t="shared" si="3"/>
        <v>0</v>
      </c>
      <c r="G34" s="83">
        <f t="shared" si="1"/>
      </c>
      <c r="H34" s="84">
        <f t="shared" si="2"/>
      </c>
      <c r="I34" s="1"/>
      <c r="J34" s="12"/>
      <c r="K34" s="10"/>
      <c r="L34" s="13"/>
    </row>
    <row r="35" spans="1:12" ht="12.75">
      <c r="A35" s="3"/>
      <c r="B35" s="25">
        <f>IF(B34="","",IF(MONTH(_XLL.DIATRABALHO(B34,1,$L$13:$L$30))&gt;MONTH($G$8),"",_XLL.DIATRABALHO(B34,1,$L$13:$L$30)))</f>
      </c>
      <c r="C35" s="8">
        <f t="shared" si="0"/>
      </c>
      <c r="D35" s="74"/>
      <c r="E35" s="74"/>
      <c r="F35" s="20">
        <f t="shared" si="3"/>
        <v>0</v>
      </c>
      <c r="G35" s="81">
        <f t="shared" si="1"/>
      </c>
      <c r="H35" s="82">
        <f t="shared" si="2"/>
      </c>
      <c r="I35" s="1"/>
      <c r="J35" s="12"/>
      <c r="K35" s="10"/>
      <c r="L35" s="13"/>
    </row>
    <row r="36" spans="1:12" ht="12.75">
      <c r="A36" s="3"/>
      <c r="B36" s="25">
        <f>IF(B35="","",IF(MONTH(_XLL.DIATRABALHO(B35,1,$L$13:$L$30))&gt;MONTH($G$8),"",_XLL.DIATRABALHO(B35,1,$L$13:$L$30)))</f>
      </c>
      <c r="C36" s="8">
        <f t="shared" si="0"/>
      </c>
      <c r="D36" s="74"/>
      <c r="E36" s="74"/>
      <c r="F36" s="20">
        <f t="shared" si="3"/>
        <v>0</v>
      </c>
      <c r="G36" s="81">
        <f t="shared" si="1"/>
      </c>
      <c r="H36" s="82">
        <f t="shared" si="2"/>
      </c>
      <c r="I36" s="1"/>
      <c r="J36" s="12"/>
      <c r="K36" s="10"/>
      <c r="L36" s="13"/>
    </row>
    <row r="37" spans="1:12" ht="13.5" thickBot="1">
      <c r="A37" s="3"/>
      <c r="B37" s="26">
        <f>IF(B36="","",IF(MONTH(_XLL.DIATRABALHO(B36,1,$L$13:$L$30))&gt;MONTH($G$8),"",_XLL.DIATRABALHO(B36,1,$L$13:$L$30)))</f>
      </c>
      <c r="C37" s="6">
        <f t="shared" si="0"/>
      </c>
      <c r="D37" s="76"/>
      <c r="E37" s="76"/>
      <c r="F37" s="21">
        <f t="shared" si="3"/>
        <v>0</v>
      </c>
      <c r="G37" s="7" t="str">
        <f>IF(COUNTBLANK(B37)=1," ",IF(F37&gt;=0,0,F37))</f>
        <v> </v>
      </c>
      <c r="H37" s="78" t="str">
        <f>IF(COUNTBLANK(B37)=1," ",$G$5+G37)</f>
        <v> </v>
      </c>
      <c r="I37" s="1"/>
      <c r="J37" s="12"/>
      <c r="K37" s="10"/>
      <c r="L37" s="13"/>
    </row>
    <row r="38" spans="1:12" ht="15.75" customHeight="1" thickBot="1">
      <c r="A38" s="1"/>
      <c r="B38" s="57" t="s">
        <v>16</v>
      </c>
      <c r="C38" s="58"/>
      <c r="D38" s="58"/>
      <c r="E38" s="58"/>
      <c r="F38" s="59"/>
      <c r="G38" s="22">
        <f>IF(ISERROR(AVERAGE(G13:G37)),"",AVERAGE(G13:G37))</f>
        <v>0</v>
      </c>
      <c r="H38" s="1"/>
      <c r="I38" s="1"/>
      <c r="J38" s="1"/>
      <c r="K38" s="1"/>
      <c r="L38" s="1"/>
    </row>
    <row r="39" spans="1:12" ht="13.5" thickBot="1">
      <c r="A39" s="1"/>
      <c r="B39" s="45"/>
      <c r="C39" s="45"/>
      <c r="D39" s="45"/>
      <c r="E39" s="45"/>
      <c r="F39" s="45"/>
      <c r="G39" s="45"/>
      <c r="H39" s="45"/>
      <c r="I39" s="1"/>
      <c r="J39" s="1"/>
      <c r="K39" s="1"/>
      <c r="L39" s="1"/>
    </row>
    <row r="40" spans="1:12" ht="13.5" thickBot="1">
      <c r="A40" s="1"/>
      <c r="B40" s="33" t="s">
        <v>20</v>
      </c>
      <c r="C40" s="34"/>
      <c r="D40" s="34"/>
      <c r="E40" s="34"/>
      <c r="F40" s="34"/>
      <c r="G40" s="94" t="s">
        <v>17</v>
      </c>
      <c r="H40" s="95" t="str">
        <f>TEXT(B13,"mmmm/aa")</f>
        <v>fevereiro/04</v>
      </c>
      <c r="I40" s="1"/>
      <c r="J40" s="1"/>
      <c r="K40" s="1"/>
      <c r="L40" s="1"/>
    </row>
    <row r="41" spans="1:12" ht="12.75">
      <c r="A41" s="1"/>
      <c r="B41" s="53" t="s">
        <v>9</v>
      </c>
      <c r="C41" s="54"/>
      <c r="D41" s="54"/>
      <c r="E41" s="54"/>
      <c r="F41" s="54"/>
      <c r="G41" s="88">
        <f>IF(G38="","",G6*G38)</f>
        <v>0</v>
      </c>
      <c r="H41" s="89"/>
      <c r="I41" s="1"/>
      <c r="J41" s="1"/>
      <c r="K41" s="1"/>
      <c r="L41" s="1"/>
    </row>
    <row r="42" spans="1:12" ht="12.75">
      <c r="A42" s="1"/>
      <c r="B42" s="55" t="s">
        <v>14</v>
      </c>
      <c r="C42" s="56"/>
      <c r="D42" s="56"/>
      <c r="E42" s="56"/>
      <c r="F42" s="56"/>
      <c r="G42" s="90">
        <f>IF(G38="","",G7*G38)</f>
        <v>0</v>
      </c>
      <c r="H42" s="91"/>
      <c r="I42" s="1"/>
      <c r="J42" s="1"/>
      <c r="K42" s="1"/>
      <c r="L42" s="1"/>
    </row>
    <row r="43" spans="1:12" ht="14.25" customHeight="1" thickBot="1">
      <c r="A43" s="1"/>
      <c r="B43" s="35" t="s">
        <v>13</v>
      </c>
      <c r="C43" s="36"/>
      <c r="D43" s="36"/>
      <c r="E43" s="36"/>
      <c r="F43" s="36"/>
      <c r="G43" s="92">
        <f>IF(G41="","",G41+G42)</f>
        <v>0</v>
      </c>
      <c r="H43" s="93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23">
    <mergeCell ref="L11:L12"/>
    <mergeCell ref="B40:F40"/>
    <mergeCell ref="G43:H43"/>
    <mergeCell ref="B43:F43"/>
    <mergeCell ref="B11:C11"/>
    <mergeCell ref="G42:H42"/>
    <mergeCell ref="B1:H1"/>
    <mergeCell ref="B4:H4"/>
    <mergeCell ref="G10:H10"/>
    <mergeCell ref="B39:H39"/>
    <mergeCell ref="B5:F5"/>
    <mergeCell ref="B2:H2"/>
    <mergeCell ref="G7:H7"/>
    <mergeCell ref="G6:H6"/>
    <mergeCell ref="G5:H5"/>
    <mergeCell ref="B6:F6"/>
    <mergeCell ref="B7:F7"/>
    <mergeCell ref="B41:F41"/>
    <mergeCell ref="B42:F42"/>
    <mergeCell ref="G41:H41"/>
    <mergeCell ref="B38:F38"/>
    <mergeCell ref="B10:F10"/>
    <mergeCell ref="G8:H8"/>
  </mergeCells>
  <conditionalFormatting sqref="B12">
    <cfRule type="expression" priority="1" dxfId="0" stopIfTrue="1">
      <formula>IF(A12="Data Inválida",TRUE,FALSE)</formula>
    </cfRule>
  </conditionalFormatting>
  <conditionalFormatting sqref="B13:H37">
    <cfRule type="expression" priority="2" dxfId="1" stopIfTrue="1">
      <formula>IF($B13="",TRUE,FALSE)</formula>
    </cfRule>
  </conditionalFormatting>
  <printOptions/>
  <pageMargins left="0.75" right="0.75" top="1" bottom="1" header="0.492125985" footer="0.49212598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Pilar Justo 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Venske</dc:creator>
  <cp:keywords/>
  <dc:description/>
  <cp:lastModifiedBy>Cavalcante</cp:lastModifiedBy>
  <dcterms:created xsi:type="dcterms:W3CDTF">2002-04-25T16:41:08Z</dcterms:created>
  <dcterms:modified xsi:type="dcterms:W3CDTF">2004-05-26T06:40:41Z</dcterms:modified>
  <cp:category/>
  <cp:version/>
  <cp:contentType/>
  <cp:contentStatus/>
</cp:coreProperties>
</file>